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COLSERV\Data\PUBLIC WORKS\UTILITY RATES AND SYSTEM DEVELOPMENT CHARGES\Public-Facing Calculators\"/>
    </mc:Choice>
  </mc:AlternateContent>
  <xr:revisionPtr revIDLastSave="0" documentId="13_ncr:1_{CFD21152-D368-4610-AE5C-8012A3BD467B}" xr6:coauthVersionLast="47" xr6:coauthVersionMax="47" xr10:uidLastSave="{00000000-0000-0000-0000-000000000000}"/>
  <workbookProtection lockStructure="1"/>
  <bookViews>
    <workbookView xWindow="-96" yWindow="-96" windowWidth="23232" windowHeight="12432" xr2:uid="{3357F1C2-5245-43A8-92B2-4078AE1920F5}"/>
  </bookViews>
  <sheets>
    <sheet name="Residential Calculator" sheetId="2" r:id="rId1"/>
    <sheet name="Utility Rates &amp; Fees" sheetId="1" state="hidden" r:id="rId2"/>
    <sheet name="Data Validation" sheetId="3" state="hidden" r:id="rId3"/>
  </sheets>
  <definedNames>
    <definedName name="_Hlk185080811" localSheetId="1">'Utility Rates &amp; Fees'!#REF!</definedName>
    <definedName name="_Hlk185081820" localSheetId="1">'Utility Rates &amp; Fees'!#REF!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2" l="1"/>
  <c r="C11" i="2"/>
  <c r="C9" i="2"/>
  <c r="C12" i="2" s="1" a="1"/>
  <c r="C12" i="2" s="1"/>
  <c r="C16" i="2"/>
  <c r="C15" i="2"/>
  <c r="C14" i="2" l="1"/>
  <c r="C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tc={723474F7-35E1-43A6-8CD2-2ABC9E294B90}</author>
  </authors>
  <commentList>
    <comment ref="E14" authorId="0" shapeId="0" xr:uid="{723474F7-35E1-43A6-8CD2-2ABC9E294B90}">
      <text>
        <t>[Threaded comment]
Your version of Excel allows you to read this threaded comment; however, any edits to it will get removed if the file is opened in a newer version of Excel. Learn more: https://go.microsoft.com/fwlink/?linkid=870924
Comment:
    A 2” residential base rate was not included in Resolution 27-2025. This equation calculates the correct charge for a 2” residential meter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<sst xmlns="http://schemas.openxmlformats.org/spreadsheetml/2006/main" count="60" uniqueCount="39">
  <si>
    <t>Residential</t>
  </si>
  <si>
    <r>
      <t xml:space="preserve">Utility Rate Calculator
</t>
    </r>
    <r>
      <rPr>
        <b/>
        <sz val="12"/>
        <color theme="1"/>
        <rFont val="Calibri"/>
        <family val="2"/>
      </rPr>
      <t>Developed per Resolution No. 27-2025</t>
    </r>
  </si>
  <si>
    <t>Water Rates</t>
  </si>
  <si>
    <t>Note: Rates set by resolution do not have an inflation adjustment until the year 2030. All other rates/miscellanous charges not explicitly set by the resolution should be adjusted annually for inflation</t>
  </si>
  <si>
    <t>Customer Class</t>
  </si>
  <si>
    <t>Meter Size</t>
  </si>
  <si>
    <t>3/4-inch</t>
  </si>
  <si>
    <t>1-inch</t>
  </si>
  <si>
    <t>1 1/2-inch</t>
  </si>
  <si>
    <t>-----</t>
  </si>
  <si>
    <t>2-inch</t>
  </si>
  <si>
    <t>0 – 4,000 gal</t>
  </si>
  <si>
    <t>4,001 – 10,000 gal</t>
  </si>
  <si>
    <t>10,001 – 14,000 gal</t>
  </si>
  <si>
    <t>Over 14,000 gal</t>
  </si>
  <si>
    <t>Residential Customer Class</t>
  </si>
  <si>
    <t>Base Rate</t>
  </si>
  <si>
    <t>Consumption</t>
  </si>
  <si>
    <t>Sanitary Sewer Rates</t>
  </si>
  <si>
    <t>Charge Type</t>
  </si>
  <si>
    <t>Storm Sewer Rates</t>
  </si>
  <si>
    <t>Impact</t>
  </si>
  <si>
    <t>Adopted Water Rates</t>
  </si>
  <si>
    <t>Adopted Sewer Rates</t>
  </si>
  <si>
    <t>Inside City Limits</t>
  </si>
  <si>
    <t>Adopted Storm Rates</t>
  </si>
  <si>
    <t>Water Meter Size</t>
  </si>
  <si>
    <t>Service Location</t>
  </si>
  <si>
    <t>Outside City Limits</t>
  </si>
  <si>
    <t>Water Consumption (in gallons)</t>
  </si>
  <si>
    <t>Water Base Rate</t>
  </si>
  <si>
    <t>Water Consumption</t>
  </si>
  <si>
    <t>2026 Rates</t>
  </si>
  <si>
    <t>Total Estimated City Utility Bill</t>
  </si>
  <si>
    <t>Water Consumption (in 1,000 gallons)</t>
  </si>
  <si>
    <t>2026 Residential Monthly Utility Bill Estimator</t>
  </si>
  <si>
    <t>Total Water Charges</t>
  </si>
  <si>
    <t>Total Stormwater Charges</t>
  </si>
  <si>
    <t>Total Sewer Charges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</si>
</sst>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4"/>
      <color theme="1"/>
      <name val="Calibri"/>
      <family val="2"/>
    </font>
    <font>
      <b/>
      <sz val="12"/>
      <color theme="1"/>
      <name val="Calibri"/>
      <family val="2"/>
    </font>
    <font>
      <b/>
      <sz val="16"/>
      <color theme="1"/>
      <name val="Calibri"/>
      <family val="2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7">
    <xf numFmtId="0" fontId="0" fillId="0" borderId="0" xfId="0"/>
    <xf numFmtId="0" fontId="2" fillId="0" borderId="0" xfId="0" applyFont="1"/>
    <xf numFmtId="0" fontId="2" fillId="0" borderId="1" xfId="0" applyFont="1" applyBorder="1"/>
    <xf numFmtId="0" fontId="3" fillId="0" borderId="1" xfId="0" applyFont="1" applyBorder="1"/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6" fillId="0" borderId="0" xfId="0" applyFont="1"/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/>
    </xf>
    <xf numFmtId="44" fontId="2" fillId="0" borderId="1" xfId="1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44" fontId="2" fillId="0" borderId="1" xfId="1" applyFont="1" applyBorder="1"/>
    <xf numFmtId="44" fontId="0" fillId="0" borderId="0" xfId="1" applyFont="1" applyProtection="1"/>
    <xf numFmtId="44" fontId="7" fillId="0" borderId="0" xfId="1" applyFont="1" applyProtection="1"/>
    <xf numFmtId="0" fontId="8" fillId="2" borderId="0" xfId="0" applyFont="1" applyFill="1" applyProtection="1">
      <protection locked="0"/>
    </xf>
    <xf numFmtId="0" fontId="8" fillId="0" borderId="0" xfId="0" applyFont="1" applyProtection="1">
      <protection locked="0"/>
    </xf>
    <xf numFmtId="164" fontId="8" fillId="2" borderId="0" xfId="2" applyNumberFormat="1" applyFont="1" applyFill="1" applyProtection="1">
      <protection locked="0"/>
    </xf>
    <xf numFmtId="0" fontId="7" fillId="0" borderId="0" xfId="0" applyFont="1"/>
    <xf numFmtId="0" fontId="7" fillId="0" borderId="0" xfId="0" applyFont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top"/>
    </xf>
    <xf numFmtId="0" fontId="3" fillId="0" borderId="0" xfId="0" applyFont="1" applyAlignment="1">
      <alignment horizontal="left"/>
    </xf>
    <xf numFmtId="0" fontId="3" fillId="0" borderId="1" xfId="0" applyFont="1" applyBorder="1" applyAlignment="1">
      <alignment horizontal="center"/>
    </xf>
    <xf numFmtId="8" fontId="2" fillId="0" borderId="2" xfId="0" applyNumberFormat="1" applyFont="1" applyBorder="1" applyAlignment="1">
      <alignment horizontal="center"/>
    </xf>
    <xf numFmtId="8" fontId="2" fillId="0" borderId="3" xfId="0" applyNumberFormat="1" applyFont="1" applyBorder="1" applyAlignment="1">
      <alignment horizontal="center"/>
    </xf>
    <xf numFmtId="0" fontId="3" fillId="0" borderId="1" xfId="0" applyFont="1" applyBorder="1" applyAlignment="1">
      <alignment horizontal="left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F3C3C3"/>
      <color rgb="FFE68A8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ndi Zontek-Backstrum" id="{81F70FFF-E308-4DC0-85D9-25A9CE5A7093}" userId="S::azontek@cityofleavenworth.com::ca8b00f3-7868-4c93-8071-a40aa7275158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14" dT="2025-11-21T20:15:32.07" personId="{81F70FFF-E308-4DC0-85D9-25A9CE5A7093}" id="{723474F7-35E1-43A6-8CD2-2ABC9E294B90}">
    <text>A 2” residential base rate was not included in Resolution 27-2025. This equation calculates the correct charge for a 2” residential meter</text>
  </threadedComment>
</ThreadedComment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BD83A-8F83-4F55-84D7-5056DDCD24BC}">
  <dimension ref="B2:E18"/>
  <sheetViews>
    <sheetView tabSelected="1" workbookViewId="0">
      <selection activeCell="C4" sqref="C4"/>
    </sheetView>
  </sheetViews>
  <sheetFormatPr defaultRowHeight="14.4" outlineLevelRow="1" x14ac:dyDescent="0.55000000000000004"/>
  <cols>
    <col min="2" max="2" width="30.3671875" bestFit="1" customWidth="1"/>
    <col min="3" max="3" width="17.9453125" customWidth="1"/>
    <col min="4" max="4" width="0" hidden="1" customWidth="1"/>
  </cols>
  <sheetData>
    <row r="2" spans="2:5" x14ac:dyDescent="0.55000000000000004">
      <c r="B2" s="18" t="s">
        <v>35</v>
      </c>
      <c r="C2" s="18"/>
    </row>
    <row r="4" spans="2:5" x14ac:dyDescent="0.55000000000000004">
      <c r="B4" t="s">
        <v>27</v>
      </c>
      <c r="C4" s="14" t="s">
        <v>24</v>
      </c>
    </row>
    <row r="5" spans="2:5" ht="4" customHeight="1" x14ac:dyDescent="0.55000000000000004">
      <c r="C5" s="15"/>
    </row>
    <row r="6" spans="2:5" x14ac:dyDescent="0.55000000000000004">
      <c r="B6" t="s">
        <v>26</v>
      </c>
      <c r="C6" s="14" t="s">
        <v>6</v>
      </c>
    </row>
    <row r="7" spans="2:5" ht="4" customHeight="1" x14ac:dyDescent="0.55000000000000004">
      <c r="C7" s="15"/>
    </row>
    <row r="8" spans="2:5" x14ac:dyDescent="0.55000000000000004">
      <c r="B8" t="s">
        <v>29</v>
      </c>
      <c r="C8" s="16">
        <v>0</v>
      </c>
    </row>
    <row r="9" spans="2:5" hidden="1" outlineLevel="1" x14ac:dyDescent="0.55000000000000004">
      <c r="B9" t="s">
        <v>34</v>
      </c>
      <c r="C9">
        <f>C8/1000</f>
        <v>0</v>
      </c>
    </row>
    <row r="10" spans="2:5" collapsed="1" x14ac:dyDescent="0.55000000000000004"/>
    <row r="11" spans="2:5" x14ac:dyDescent="0.55000000000000004">
      <c r="B11" t="s">
        <v>30</v>
      </c>
      <c r="C11" s="12">
        <f>IF(C4="Inside City Limits", _xlfn.XLOOKUP('Residential Calculator'!C6,'Utility Rates &amp; Fees'!C11:C14,'Utility Rates &amp; Fees'!D11:D14), (_xlfn.XLOOKUP('Residential Calculator'!C6,'Utility Rates &amp; Fees'!C11:C14,'Utility Rates &amp; Fees'!E11:E14)))</f>
        <v>92.31</v>
      </c>
    </row>
    <row r="12" spans="2:5" x14ac:dyDescent="0.55000000000000004">
      <c r="B12" t="s">
        <v>31</v>
      </c>
      <c r="C12" s="12" cm="1">
        <f t="array" ref="C12:D12">IF(C9&lt;4,C9*'Utility Rates &amp; Fees'!D15:E15,IF(C9&lt;10,((4*'Utility Rates &amp; Fees'!D15:E15)+((C9-4)*'Utility Rates &amp; Fees'!D16:E16)),IF(C9&lt;14,((4*'Utility Rates &amp; Fees'!D15:E15)+(6*'Utility Rates &amp; Fees'!D16:E16)+((C9-10)*'Utility Rates &amp; Fees'!D17:E17)), ((4*'Utility Rates &amp; Fees'!D15:E15)+(6*'Utility Rates &amp; Fees'!D16:E16)+(4*'Utility Rates &amp; Fees'!D17:E17)+((C9-14)*'Utility Rates &amp; Fees'!D18:E18)))))</f>
        <v>0</v>
      </c>
      <c r="D12">
        <v>0</v>
      </c>
    </row>
    <row r="14" spans="2:5" x14ac:dyDescent="0.55000000000000004">
      <c r="B14" t="s">
        <v>36</v>
      </c>
      <c r="C14" s="12">
        <f>SUM(C11:C12)</f>
        <v>92.31</v>
      </c>
    </row>
    <row r="15" spans="2:5" x14ac:dyDescent="0.55000000000000004">
      <c r="B15" t="s">
        <v>38</v>
      </c>
      <c r="C15" s="12">
        <f>IF(C4="Inside City Limits", 'Utility Rates &amp; Fees'!D25,'Utility Rates &amp; Fees'!E25)</f>
        <v>64.45</v>
      </c>
      <c r="E15" t="str">
        <f>IF(C4="Outside City Limits","* This charge is only applicable to customers that currently have City sewer","")</f>
        <v/>
      </c>
    </row>
    <row r="16" spans="2:5" x14ac:dyDescent="0.55000000000000004">
      <c r="B16" t="s">
        <v>37</v>
      </c>
      <c r="C16" s="12">
        <f>IF(C4= "Inside City Limits", 'Utility Rates &amp; Fees'!D32,'Utility Rates &amp; Fees'!E32)</f>
        <v>6.41</v>
      </c>
    </row>
    <row r="18" spans="2:3" x14ac:dyDescent="0.55000000000000004">
      <c r="B18" s="17" t="s">
        <v>33</v>
      </c>
      <c r="C18" s="13">
        <f>SUM(C14:C16)</f>
        <v>163.16999999999999</v>
      </c>
    </row>
  </sheetData>
  <sheetProtection sheet="1" objects="1" scenarios="1" selectLockedCells="1"/>
  <mergeCells count="1">
    <mergeCell ref="B2:C2"/>
  </mergeCells>
  <dataValidations count="1">
    <dataValidation allowBlank="1" showInputMessage="1" showErrorMessage="1" prompt="Enter number of gallons here" sqref="C8" xr:uid="{479C97A0-56ED-4281-AA3B-8852EA6A8A94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promptTitle="Select Location" prompt="Select Service Location" xr:uid="{18281600-E999-4E20-9D28-1021650D1AF1}">
          <x14:formula1>
            <xm:f>'Data Validation'!$A$2:$A$3</xm:f>
          </x14:formula1>
          <xm:sqref>C4</xm:sqref>
        </x14:dataValidation>
        <x14:dataValidation type="list" allowBlank="1" showInputMessage="1" showErrorMessage="1" prompt="Select Water Meter Size" xr:uid="{DF96F55D-5B62-4160-878E-83039F3EC1F4}">
          <x14:formula1>
            <xm:f>'Data Validation'!$C$2:$C$5</xm:f>
          </x14:formula1>
          <xm:sqref>C6</xm:sqref>
        </x14:dataValidation>
        <x14:dataValidation type="list" allowBlank="1" showErrorMessage="1" promptTitle="Select Location" prompt="Select Service Location" xr:uid="{9B8520C1-035A-4CB1-A1B0-D6F05E8D1004}">
          <x14:formula1>
            <xm:f>'Data Validation'!$A$2:$A$3</xm:f>
          </x14:formula1>
          <xm:sqref>C5</xm:sqref>
        </x14:dataValidation>
        <x14:dataValidation type="list" allowBlank="1" showErrorMessage="1" prompt="Select Water Meter Size" xr:uid="{2B35440C-CC57-48BE-B925-2D06EB4116C1}">
          <x14:formula1>
            <xm:f>'Data Validation'!$C$2:$C$5</xm:f>
          </x14:formula1>
          <xm:sqref>C7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01003-E330-43AA-8AF0-52001A294E53}">
  <sheetPr>
    <pageSetUpPr fitToPage="1"/>
  </sheetPr>
  <dimension ref="A2:E32"/>
  <sheetViews>
    <sheetView topLeftCell="B1" zoomScale="85" zoomScaleNormal="85" workbookViewId="0">
      <selection activeCell="D15" sqref="D15:E15"/>
    </sheetView>
  </sheetViews>
  <sheetFormatPr defaultColWidth="9.15625" defaultRowHeight="14.4" x14ac:dyDescent="0.55000000000000004"/>
  <cols>
    <col min="1" max="1" width="12.734375" style="1" customWidth="1"/>
    <col min="2" max="2" width="45.7890625" style="1" customWidth="1"/>
    <col min="3" max="3" width="28.3671875" style="1" bestFit="1" customWidth="1"/>
    <col min="4" max="4" width="20.26171875" style="1" customWidth="1"/>
    <col min="5" max="5" width="27.26171875" style="1" customWidth="1"/>
    <col min="6" max="16384" width="9.15625" style="1"/>
  </cols>
  <sheetData>
    <row r="2" spans="1:5" ht="14.5" customHeight="1" x14ac:dyDescent="0.55000000000000004">
      <c r="B2" s="19" t="s">
        <v>1</v>
      </c>
      <c r="C2" s="19"/>
      <c r="D2" s="19"/>
      <c r="E2" s="19"/>
    </row>
    <row r="3" spans="1:5" ht="14.5" customHeight="1" x14ac:dyDescent="0.55000000000000004">
      <c r="B3" s="19"/>
      <c r="C3" s="19"/>
      <c r="D3" s="19"/>
      <c r="E3" s="19"/>
    </row>
    <row r="4" spans="1:5" ht="37.5" customHeight="1" x14ac:dyDescent="0.55000000000000004">
      <c r="B4" s="19"/>
      <c r="C4" s="19"/>
      <c r="D4" s="19"/>
      <c r="E4" s="19"/>
    </row>
    <row r="5" spans="1:5" ht="20.399999999999999" x14ac:dyDescent="0.75">
      <c r="A5" s="6" t="s">
        <v>2</v>
      </c>
    </row>
    <row r="6" spans="1:5" x14ac:dyDescent="0.55000000000000004">
      <c r="A6" s="1" t="s">
        <v>3</v>
      </c>
    </row>
    <row r="8" spans="1:5" x14ac:dyDescent="0.55000000000000004">
      <c r="A8" s="22" t="s">
        <v>22</v>
      </c>
      <c r="B8" s="22"/>
    </row>
    <row r="9" spans="1:5" x14ac:dyDescent="0.55000000000000004">
      <c r="D9" s="23" t="s">
        <v>32</v>
      </c>
      <c r="E9" s="23"/>
    </row>
    <row r="10" spans="1:5" x14ac:dyDescent="0.55000000000000004">
      <c r="A10" s="26" t="s">
        <v>15</v>
      </c>
      <c r="B10" s="26"/>
      <c r="C10" s="3" t="s">
        <v>5</v>
      </c>
      <c r="D10" s="3" t="s">
        <v>24</v>
      </c>
      <c r="E10" s="3" t="s">
        <v>28</v>
      </c>
    </row>
    <row r="11" spans="1:5" x14ac:dyDescent="0.55000000000000004">
      <c r="A11" s="20" t="s">
        <v>16</v>
      </c>
      <c r="B11" s="20" t="s">
        <v>0</v>
      </c>
      <c r="C11" s="2" t="s">
        <v>6</v>
      </c>
      <c r="D11" s="11">
        <v>92.31</v>
      </c>
      <c r="E11" s="11">
        <v>115.39</v>
      </c>
    </row>
    <row r="12" spans="1:5" x14ac:dyDescent="0.55000000000000004">
      <c r="A12" s="20"/>
      <c r="B12" s="20"/>
      <c r="C12" s="2" t="s">
        <v>7</v>
      </c>
      <c r="D12" s="11">
        <v>92.31</v>
      </c>
      <c r="E12" s="11">
        <v>115.39</v>
      </c>
    </row>
    <row r="13" spans="1:5" x14ac:dyDescent="0.55000000000000004">
      <c r="A13" s="20"/>
      <c r="B13" s="20"/>
      <c r="C13" s="2" t="s">
        <v>8</v>
      </c>
      <c r="D13" s="11">
        <v>300.62</v>
      </c>
      <c r="E13" s="11">
        <v>375.78000000000003</v>
      </c>
    </row>
    <row r="14" spans="1:5" x14ac:dyDescent="0.55000000000000004">
      <c r="A14" s="20"/>
      <c r="B14" s="20"/>
      <c r="C14" s="2" t="s">
        <v>10</v>
      </c>
      <c r="D14" s="11">
        <v>493.68169742837284</v>
      </c>
      <c r="E14" s="11">
        <v>617.11</v>
      </c>
    </row>
    <row r="15" spans="1:5" x14ac:dyDescent="0.55000000000000004">
      <c r="A15" s="20" t="s">
        <v>17</v>
      </c>
      <c r="B15" s="21" t="s">
        <v>0</v>
      </c>
      <c r="C15" s="2" t="s">
        <v>11</v>
      </c>
      <c r="D15" s="24">
        <v>1.07</v>
      </c>
      <c r="E15" s="25"/>
    </row>
    <row r="16" spans="1:5" x14ac:dyDescent="0.55000000000000004">
      <c r="A16" s="20"/>
      <c r="B16" s="21"/>
      <c r="C16" s="2" t="s">
        <v>12</v>
      </c>
      <c r="D16" s="24">
        <v>2.2000000000000002</v>
      </c>
      <c r="E16" s="25"/>
    </row>
    <row r="17" spans="1:5" x14ac:dyDescent="0.55000000000000004">
      <c r="A17" s="20"/>
      <c r="B17" s="21"/>
      <c r="C17" s="2" t="s">
        <v>13</v>
      </c>
      <c r="D17" s="24">
        <v>3.22</v>
      </c>
      <c r="E17" s="25"/>
    </row>
    <row r="18" spans="1:5" x14ac:dyDescent="0.55000000000000004">
      <c r="A18" s="20"/>
      <c r="B18" s="21"/>
      <c r="C18" s="2" t="s">
        <v>14</v>
      </c>
      <c r="D18" s="24">
        <v>4.59</v>
      </c>
      <c r="E18" s="25"/>
    </row>
    <row r="20" spans="1:5" ht="20.399999999999999" x14ac:dyDescent="0.75">
      <c r="A20" s="6" t="s">
        <v>18</v>
      </c>
    </row>
    <row r="21" spans="1:5" ht="14.2" customHeight="1" x14ac:dyDescent="0.75">
      <c r="A21" s="6"/>
    </row>
    <row r="22" spans="1:5" ht="14.2" customHeight="1" x14ac:dyDescent="0.55000000000000004">
      <c r="A22" s="22" t="s">
        <v>23</v>
      </c>
      <c r="B22" s="22"/>
    </row>
    <row r="23" spans="1:5" ht="14.2" customHeight="1" x14ac:dyDescent="0.75">
      <c r="A23" s="6"/>
      <c r="D23" s="23" t="s">
        <v>32</v>
      </c>
      <c r="E23" s="23"/>
    </row>
    <row r="24" spans="1:5" ht="14.2" customHeight="1" x14ac:dyDescent="0.75">
      <c r="A24" s="6"/>
      <c r="B24" s="7" t="s">
        <v>4</v>
      </c>
      <c r="C24" s="7" t="s">
        <v>19</v>
      </c>
      <c r="D24" s="3" t="s">
        <v>24</v>
      </c>
      <c r="E24" s="3" t="s">
        <v>28</v>
      </c>
    </row>
    <row r="25" spans="1:5" ht="14.2" customHeight="1" x14ac:dyDescent="0.75">
      <c r="A25" s="6"/>
      <c r="B25" s="4" t="s">
        <v>0</v>
      </c>
      <c r="C25" s="4" t="s">
        <v>9</v>
      </c>
      <c r="D25" s="9">
        <v>64.45</v>
      </c>
      <c r="E25" s="9">
        <v>80.5625</v>
      </c>
    </row>
    <row r="26" spans="1:5" ht="14.2" customHeight="1" x14ac:dyDescent="0.75">
      <c r="A26" s="6"/>
    </row>
    <row r="27" spans="1:5" ht="14.2" customHeight="1" x14ac:dyDescent="0.55000000000000004">
      <c r="A27" s="10" t="s">
        <v>20</v>
      </c>
    </row>
    <row r="28" spans="1:5" ht="14.2" customHeight="1" x14ac:dyDescent="0.75">
      <c r="A28" s="6"/>
    </row>
    <row r="29" spans="1:5" ht="14.2" customHeight="1" x14ac:dyDescent="0.55000000000000004">
      <c r="A29" s="22" t="s">
        <v>25</v>
      </c>
      <c r="B29" s="22"/>
    </row>
    <row r="30" spans="1:5" ht="14.2" customHeight="1" x14ac:dyDescent="0.75">
      <c r="A30" s="6"/>
      <c r="D30" s="23" t="s">
        <v>32</v>
      </c>
      <c r="E30" s="23"/>
    </row>
    <row r="31" spans="1:5" ht="14.2" customHeight="1" x14ac:dyDescent="0.75">
      <c r="A31" s="6"/>
      <c r="B31" s="8" t="s">
        <v>4</v>
      </c>
      <c r="C31" s="8" t="s">
        <v>21</v>
      </c>
      <c r="D31" s="3" t="s">
        <v>24</v>
      </c>
      <c r="E31" s="3" t="s">
        <v>28</v>
      </c>
    </row>
    <row r="32" spans="1:5" ht="14.2" customHeight="1" x14ac:dyDescent="0.75">
      <c r="A32" s="6"/>
      <c r="B32" s="5" t="s">
        <v>0</v>
      </c>
      <c r="C32" s="5" t="s">
        <v>9</v>
      </c>
      <c r="D32" s="9">
        <v>6.41</v>
      </c>
      <c r="E32" s="9">
        <v>0</v>
      </c>
    </row>
  </sheetData>
  <mergeCells count="16">
    <mergeCell ref="B2:E4"/>
    <mergeCell ref="B11:B14"/>
    <mergeCell ref="B15:B18"/>
    <mergeCell ref="A8:B8"/>
    <mergeCell ref="D30:E30"/>
    <mergeCell ref="D15:E15"/>
    <mergeCell ref="D16:E16"/>
    <mergeCell ref="D17:E17"/>
    <mergeCell ref="D18:E18"/>
    <mergeCell ref="A29:B29"/>
    <mergeCell ref="A22:B22"/>
    <mergeCell ref="D9:E9"/>
    <mergeCell ref="D23:E23"/>
    <mergeCell ref="A15:A18"/>
    <mergeCell ref="A11:A14"/>
    <mergeCell ref="A10:B10"/>
  </mergeCells>
  <printOptions horizontalCentered="1"/>
  <pageMargins left="0.7" right="0.7" top="0.75" bottom="0.75" header="0.3" footer="0.3"/>
  <pageSetup paperSize="3" scale="99" fitToHeight="0" orientation="landscape" r:id="rId1"/>
  <headerFooter>
    <oddFooter>Page &amp;P of &amp;N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D9172C-68B0-42F8-A34E-5C068B37B716}">
  <dimension ref="A1:C5"/>
  <sheetViews>
    <sheetView workbookViewId="0">
      <selection activeCell="D13" sqref="D13"/>
    </sheetView>
  </sheetViews>
  <sheetFormatPr defaultRowHeight="14.4" x14ac:dyDescent="0.55000000000000004"/>
  <cols>
    <col min="1" max="1" width="15.26171875" bestFit="1" customWidth="1"/>
  </cols>
  <sheetData>
    <row r="1" spans="1:3" x14ac:dyDescent="0.55000000000000004">
      <c r="A1" t="s">
        <v>27</v>
      </c>
      <c r="C1" t="s">
        <v>26</v>
      </c>
    </row>
    <row r="2" spans="1:3" x14ac:dyDescent="0.55000000000000004">
      <c r="A2" t="s">
        <v>24</v>
      </c>
      <c r="C2" s="2" t="s">
        <v>6</v>
      </c>
    </row>
    <row r="3" spans="1:3" x14ac:dyDescent="0.55000000000000004">
      <c r="A3" t="s">
        <v>28</v>
      </c>
      <c r="C3" s="2" t="s">
        <v>7</v>
      </c>
    </row>
    <row r="4" spans="1:3" x14ac:dyDescent="0.55000000000000004">
      <c r="C4" s="2" t="s">
        <v>8</v>
      </c>
    </row>
    <row r="5" spans="1:3" x14ac:dyDescent="0.55000000000000004">
      <c r="C5" s="2" t="s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Residential Calculator</vt:lpstr>
      <vt:lpstr>Utility Rates &amp; Fees</vt:lpstr>
      <vt:lpstr>Data Validation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Andi Zontek-Backstrum</dc:creator>
  <cp:lastModifiedBy>Andi Zontek-Backstrum</cp:lastModifiedBy>
  <cp:lastPrinted>2025-10-04T00:27:32Z</cp:lastPrinted>
  <dcterms:created xsi:type="dcterms:W3CDTF">2024-12-13T17:52:40Z</dcterms:created>
  <dcterms:modified xsi:type="dcterms:W3CDTF">2025-12-23T23:28:32Z</dcterms:modified>
</cp:coreProperties>
</file>